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Q11" i="1"/>
  <c r="M11"/>
  <c r="S3"/>
  <c r="Q3"/>
  <c r="P3"/>
  <c r="B14"/>
  <c r="B15"/>
  <c r="B13"/>
  <c r="B12"/>
  <c r="I4"/>
  <c r="I5"/>
  <c r="I3"/>
  <c r="B3" s="1"/>
  <c r="G4"/>
  <c r="B4" s="1"/>
  <c r="G5"/>
  <c r="B5" s="1"/>
  <c r="G3"/>
  <c r="B18" l="1"/>
  <c r="B8"/>
  <c r="F8" s="1"/>
</calcChain>
</file>

<file path=xl/sharedStrings.xml><?xml version="1.0" encoding="utf-8"?>
<sst xmlns="http://schemas.openxmlformats.org/spreadsheetml/2006/main" count="37" uniqueCount="33">
  <si>
    <t>capra</t>
  </si>
  <si>
    <t>mangime</t>
  </si>
  <si>
    <t>medica</t>
  </si>
  <si>
    <t>fieno loietto</t>
  </si>
  <si>
    <t>costo mangime</t>
  </si>
  <si>
    <t>mangime euro/kg</t>
  </si>
  <si>
    <t>costo mangime euro al kg</t>
  </si>
  <si>
    <t>costo medica euro/kg</t>
  </si>
  <si>
    <t>asciutta</t>
  </si>
  <si>
    <t>iniz latt</t>
  </si>
  <si>
    <t xml:space="preserve">fin latt </t>
  </si>
  <si>
    <t>costo fieno</t>
  </si>
  <si>
    <t>costo medio razione anno/capo</t>
  </si>
  <si>
    <t>costo alimentazione capra anno</t>
  </si>
  <si>
    <t>caprette</t>
  </si>
  <si>
    <t>latte</t>
  </si>
  <si>
    <t>2-4 mesi</t>
  </si>
  <si>
    <t>4-8 mesi</t>
  </si>
  <si>
    <t>8-12 mesi</t>
  </si>
  <si>
    <t>costo latte</t>
  </si>
  <si>
    <t>costo mantenimento capretto fino al parto</t>
  </si>
  <si>
    <t>l</t>
  </si>
  <si>
    <t>paglia</t>
  </si>
  <si>
    <t>costo</t>
  </si>
  <si>
    <t>costo paglia</t>
  </si>
  <si>
    <t>latte prodotto</t>
  </si>
  <si>
    <t>euro/litro</t>
  </si>
  <si>
    <t>ricavo</t>
  </si>
  <si>
    <t>durata lattazione</t>
  </si>
  <si>
    <t>latte capretto</t>
  </si>
  <si>
    <t>latte netto</t>
  </si>
  <si>
    <t>costo capra e relativa rimonta</t>
  </si>
  <si>
    <t>guadagno/capra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</si>
</sst>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S18"/>
  <sheetViews>
    <sheetView tabSelected="1" workbookViewId="0">
      <selection activeCell="R15" sqref="R15"/>
    </sheetView>
  </sheetViews>
  <sheetFormatPr defaultRowHeight="15"/>
  <sheetData>
    <row r="2" spans="1:19">
      <c r="B2" t="s">
        <v>0</v>
      </c>
      <c r="D2" t="s">
        <v>5</v>
      </c>
      <c r="E2" t="s">
        <v>6</v>
      </c>
      <c r="F2" t="s">
        <v>2</v>
      </c>
      <c r="G2" t="s">
        <v>7</v>
      </c>
      <c r="H2" t="s">
        <v>3</v>
      </c>
      <c r="I2" t="s">
        <v>11</v>
      </c>
      <c r="J2" t="s">
        <v>22</v>
      </c>
      <c r="K2" t="s">
        <v>23</v>
      </c>
      <c r="L2" t="s">
        <v>21</v>
      </c>
      <c r="N2" t="s">
        <v>28</v>
      </c>
      <c r="O2" t="s">
        <v>25</v>
      </c>
      <c r="P2" t="s">
        <v>29</v>
      </c>
      <c r="Q2" t="s">
        <v>30</v>
      </c>
      <c r="R2" t="s">
        <v>26</v>
      </c>
      <c r="S2" t="s">
        <v>27</v>
      </c>
    </row>
    <row r="3" spans="1:19">
      <c r="A3" t="s">
        <v>9</v>
      </c>
      <c r="B3">
        <f>(D3*E3)+(F3*G3)+(H3*I3)+(J3*K3)</f>
        <v>0.79600000000000004</v>
      </c>
      <c r="D3">
        <v>1</v>
      </c>
      <c r="E3">
        <v>0.35</v>
      </c>
      <c r="F3">
        <v>1</v>
      </c>
      <c r="G3">
        <f>0.2</f>
        <v>0.2</v>
      </c>
      <c r="H3">
        <v>1</v>
      </c>
      <c r="I3">
        <f>0.15</f>
        <v>0.15</v>
      </c>
      <c r="J3">
        <v>0.8</v>
      </c>
      <c r="K3">
        <v>0.12</v>
      </c>
      <c r="N3">
        <v>250</v>
      </c>
      <c r="O3">
        <v>2.8</v>
      </c>
      <c r="P3">
        <f>(C12*40)</f>
        <v>52</v>
      </c>
      <c r="Q3">
        <f>(N3*O3)-P3</f>
        <v>648</v>
      </c>
      <c r="R3">
        <v>0.6</v>
      </c>
      <c r="S3">
        <f>(Q3*R3)</f>
        <v>388.8</v>
      </c>
    </row>
    <row r="4" spans="1:19">
      <c r="A4" t="s">
        <v>10</v>
      </c>
      <c r="B4">
        <f>(D4*E4)+(F4*G4)+(H4*I4)+(J4*K4)</f>
        <v>0.76600000000000001</v>
      </c>
      <c r="D4">
        <v>0.8</v>
      </c>
      <c r="E4">
        <v>0.35</v>
      </c>
      <c r="F4">
        <v>1.2</v>
      </c>
      <c r="G4">
        <f t="shared" ref="G4:G5" si="0">0.2</f>
        <v>0.2</v>
      </c>
      <c r="H4">
        <v>1</v>
      </c>
      <c r="I4">
        <f t="shared" ref="I4:I5" si="1">0.15</f>
        <v>0.15</v>
      </c>
      <c r="J4">
        <v>0.8</v>
      </c>
      <c r="K4">
        <v>0.12</v>
      </c>
    </row>
    <row r="5" spans="1:19">
      <c r="A5" t="s">
        <v>8</v>
      </c>
      <c r="B5">
        <f>(D5*E5)+(F5*G5)+(H5*I5)+(J5*K5)</f>
        <v>0.57099999999999995</v>
      </c>
      <c r="D5">
        <v>0.5</v>
      </c>
      <c r="E5">
        <v>0.35</v>
      </c>
      <c r="F5">
        <v>0</v>
      </c>
      <c r="G5">
        <f t="shared" si="0"/>
        <v>0.2</v>
      </c>
      <c r="H5">
        <v>2</v>
      </c>
      <c r="I5">
        <f t="shared" si="1"/>
        <v>0.15</v>
      </c>
      <c r="J5">
        <v>0.8</v>
      </c>
      <c r="K5">
        <v>0.12</v>
      </c>
    </row>
    <row r="7" spans="1:19">
      <c r="B7" t="s">
        <v>12</v>
      </c>
      <c r="F7" t="s">
        <v>13</v>
      </c>
    </row>
    <row r="8" spans="1:19">
      <c r="B8">
        <f>(B3+B4+B5)/3</f>
        <v>0.71099999999999997</v>
      </c>
      <c r="F8">
        <f>B8*365</f>
        <v>259.51499999999999</v>
      </c>
    </row>
    <row r="9" spans="1:19">
      <c r="M9" t="s">
        <v>31</v>
      </c>
      <c r="Q9" t="s">
        <v>32</v>
      </c>
    </row>
    <row r="11" spans="1:19">
      <c r="B11" t="s">
        <v>14</v>
      </c>
      <c r="C11" t="s">
        <v>15</v>
      </c>
      <c r="D11" t="s">
        <v>19</v>
      </c>
      <c r="E11" t="s">
        <v>1</v>
      </c>
      <c r="F11" t="s">
        <v>4</v>
      </c>
      <c r="G11" t="s">
        <v>3</v>
      </c>
      <c r="H11" t="s">
        <v>11</v>
      </c>
      <c r="I11" t="s">
        <v>22</v>
      </c>
      <c r="J11" t="s">
        <v>24</v>
      </c>
      <c r="M11">
        <f>(B18*0.2)+F8</f>
        <v>284.68</v>
      </c>
      <c r="Q11">
        <f>(S3-M11)</f>
        <v>104.12</v>
      </c>
    </row>
    <row r="12" spans="1:19">
      <c r="A12" t="s">
        <v>15</v>
      </c>
      <c r="B12">
        <f>(C12*D12)*40+(E12*F12)+(G12*H12)*20+(I12*J12)*60</f>
        <v>32.975000000000001</v>
      </c>
      <c r="C12">
        <v>1.3</v>
      </c>
      <c r="D12">
        <v>0.6</v>
      </c>
      <c r="E12">
        <v>0.1</v>
      </c>
      <c r="F12">
        <v>0.35</v>
      </c>
      <c r="G12">
        <v>0.1</v>
      </c>
      <c r="H12">
        <v>0.15</v>
      </c>
      <c r="I12">
        <v>0.2</v>
      </c>
      <c r="J12">
        <v>0.12</v>
      </c>
    </row>
    <row r="13" spans="1:19">
      <c r="A13" t="s">
        <v>16</v>
      </c>
      <c r="B13">
        <f>(E13*F13)*60+(G13*H13)*60+(I13*J13)*60</f>
        <v>10.23</v>
      </c>
      <c r="C13">
        <v>0</v>
      </c>
      <c r="D13">
        <v>0</v>
      </c>
      <c r="E13">
        <v>0.2</v>
      </c>
      <c r="F13">
        <v>0.35</v>
      </c>
      <c r="G13">
        <v>0.35</v>
      </c>
      <c r="H13">
        <v>0.15</v>
      </c>
      <c r="I13">
        <v>0.4</v>
      </c>
      <c r="J13">
        <v>0.12</v>
      </c>
    </row>
    <row r="14" spans="1:19">
      <c r="A14" t="s">
        <v>17</v>
      </c>
      <c r="B14">
        <f>(E14*F14)*120+(G14*H14)*120+(I14*J14)*120</f>
        <v>30.599999999999998</v>
      </c>
      <c r="C14">
        <v>0</v>
      </c>
      <c r="D14">
        <v>0</v>
      </c>
      <c r="E14">
        <v>0.3</v>
      </c>
      <c r="F14">
        <v>0.35</v>
      </c>
      <c r="G14">
        <v>0.6</v>
      </c>
      <c r="H14">
        <v>0.15</v>
      </c>
      <c r="I14">
        <v>0.5</v>
      </c>
      <c r="J14">
        <v>0.12</v>
      </c>
    </row>
    <row r="15" spans="1:19">
      <c r="A15" t="s">
        <v>18</v>
      </c>
      <c r="B15">
        <f>(E15*F15)*120+(G15*H15)*120+(I15*J15)*120</f>
        <v>52.019999999999996</v>
      </c>
      <c r="C15">
        <v>0</v>
      </c>
      <c r="D15">
        <v>0</v>
      </c>
      <c r="E15">
        <v>0.45</v>
      </c>
      <c r="F15">
        <v>0.35</v>
      </c>
      <c r="G15">
        <v>1.2</v>
      </c>
      <c r="H15">
        <v>0.15</v>
      </c>
      <c r="I15">
        <v>0.8</v>
      </c>
      <c r="J15">
        <v>0.12</v>
      </c>
    </row>
    <row r="17" spans="2:2">
      <c r="B17" t="s">
        <v>20</v>
      </c>
    </row>
    <row r="18" spans="2:2">
      <c r="B18">
        <f>(B12+B13+B14+B15)</f>
        <v>125.82499999999999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 Mattu</dc:creator>
  <cp:lastModifiedBy>Carlo Mattu</cp:lastModifiedBy>
  <dcterms:created xsi:type="dcterms:W3CDTF">2013-03-06T20:37:59Z</dcterms:created>
  <dcterms:modified xsi:type="dcterms:W3CDTF">2013-03-06T22:06:27Z</dcterms:modified>
</cp:coreProperties>
</file>